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kdt.sharepoint.com/sites/AnnualReportProductionGlobally/Shared Documents/Website content (AR alignment)/pdf's-for-uploading/investors-share-information/"/>
    </mc:Choice>
  </mc:AlternateContent>
  <xr:revisionPtr revIDLastSave="2" documentId="13_ncr:1_{425699F8-7E6D-4C6F-B011-32CBC2B435BB}" xr6:coauthVersionLast="47" xr6:coauthVersionMax="47" xr10:uidLastSave="{352834AB-62ED-4855-B200-289E1019B600}"/>
  <bookViews>
    <workbookView xWindow="28680" yWindow="-120" windowWidth="38640" windowHeight="21240" xr2:uid="{00000000-000D-0000-FFFF-FFFF00000000}"/>
  </bookViews>
  <sheets>
    <sheet name="EN" sheetId="2" r:id="rId1"/>
  </sheets>
  <definedNames>
    <definedName name="_xlnm.Print_Area" localSheetId="0">EN!$A$1:$P$53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0" i="2" l="1"/>
  <c r="T51" i="2" s="1"/>
  <c r="T38" i="2"/>
  <c r="T42" i="2" s="1"/>
  <c r="T36" i="2"/>
  <c r="T21" i="2"/>
  <c r="T20" i="2"/>
  <c r="T25" i="2" s="1"/>
  <c r="T18" i="2"/>
  <c r="T14" i="2"/>
  <c r="T8" i="2"/>
  <c r="S34" i="2"/>
  <c r="S50" i="2"/>
  <c r="S51" i="2" s="1"/>
  <c r="S38" i="2"/>
  <c r="S42" i="2" s="1"/>
  <c r="S36" i="2"/>
  <c r="S21" i="2"/>
  <c r="S20" i="2"/>
  <c r="S28" i="2" s="1"/>
  <c r="S18" i="2"/>
  <c r="S14" i="2"/>
  <c r="S8" i="2"/>
  <c r="R51" i="2"/>
  <c r="R50" i="2"/>
  <c r="Q52" i="2"/>
  <c r="R38" i="2"/>
  <c r="R42" i="2" s="1"/>
  <c r="R36" i="2"/>
  <c r="R21" i="2"/>
  <c r="R20" i="2"/>
  <c r="R25" i="2" s="1"/>
  <c r="R18" i="2"/>
  <c r="R14" i="2"/>
  <c r="R8" i="2"/>
  <c r="Q34" i="2"/>
  <c r="Q50" i="2"/>
  <c r="Q51" i="2"/>
  <c r="Q36" i="2"/>
  <c r="Q38" i="2"/>
  <c r="Q42" i="2"/>
  <c r="Q28" i="2"/>
  <c r="Q21" i="2"/>
  <c r="Q22" i="2"/>
  <c r="Q20" i="2"/>
  <c r="Q25" i="2"/>
  <c r="Q18" i="2"/>
  <c r="Q14" i="2"/>
  <c r="Q8" i="2"/>
  <c r="P50" i="2"/>
  <c r="P51" i="2"/>
  <c r="P42" i="2"/>
  <c r="P8" i="2"/>
  <c r="P28" i="2"/>
  <c r="P18" i="2"/>
  <c r="P14" i="2"/>
  <c r="O50" i="2"/>
  <c r="O51" i="2"/>
  <c r="O38" i="2"/>
  <c r="O42" i="2"/>
  <c r="O34" i="2"/>
  <c r="O36" i="2"/>
  <c r="O21" i="2"/>
  <c r="O20" i="2"/>
  <c r="O25" i="2"/>
  <c r="O18" i="2"/>
  <c r="O8" i="2"/>
  <c r="O14" i="2"/>
  <c r="P36" i="2"/>
  <c r="P20" i="2"/>
  <c r="P25" i="2"/>
  <c r="P21" i="2"/>
  <c r="N36" i="2"/>
  <c r="N51" i="2"/>
  <c r="N20" i="2"/>
  <c r="N28" i="2"/>
  <c r="N42" i="2"/>
  <c r="N21" i="2"/>
  <c r="N22" i="2"/>
  <c r="N18" i="2"/>
  <c r="N14" i="2"/>
  <c r="N8" i="2"/>
  <c r="M18" i="2"/>
  <c r="M51" i="2"/>
  <c r="M42" i="2"/>
  <c r="M36" i="2"/>
  <c r="M20" i="2"/>
  <c r="M28" i="2"/>
  <c r="M21" i="2"/>
  <c r="M22" i="2"/>
  <c r="M14" i="2"/>
  <c r="M8" i="2"/>
  <c r="L18" i="2"/>
  <c r="L51" i="2"/>
  <c r="L42" i="2"/>
  <c r="L36" i="2"/>
  <c r="L20" i="2"/>
  <c r="L28" i="2"/>
  <c r="L21" i="2"/>
  <c r="L22" i="2"/>
  <c r="L14" i="2"/>
  <c r="L8" i="2"/>
  <c r="K51" i="2"/>
  <c r="K42" i="2"/>
  <c r="K36" i="2"/>
  <c r="K20" i="2"/>
  <c r="K28" i="2"/>
  <c r="K25" i="2"/>
  <c r="K21" i="2"/>
  <c r="K22" i="2"/>
  <c r="K18" i="2"/>
  <c r="K14" i="2"/>
  <c r="K8" i="2"/>
  <c r="J42" i="2"/>
  <c r="I42" i="2"/>
  <c r="H42" i="2"/>
  <c r="G42" i="2"/>
  <c r="E42" i="2"/>
  <c r="D42" i="2"/>
  <c r="J36" i="2"/>
  <c r="I36" i="2"/>
  <c r="H36" i="2"/>
  <c r="G36" i="2"/>
  <c r="F36" i="2"/>
  <c r="D36" i="2"/>
  <c r="J20" i="2"/>
  <c r="J28" i="2"/>
  <c r="I20" i="2"/>
  <c r="I28" i="2"/>
  <c r="H20" i="2"/>
  <c r="H28" i="2"/>
  <c r="G20" i="2"/>
  <c r="G28" i="2"/>
  <c r="F20" i="2"/>
  <c r="F25" i="2"/>
  <c r="F28" i="2"/>
  <c r="E20" i="2"/>
  <c r="E22" i="2"/>
  <c r="D20" i="2"/>
  <c r="D25" i="2"/>
  <c r="H25" i="2"/>
  <c r="J21" i="2"/>
  <c r="J22" i="2"/>
  <c r="I21" i="2"/>
  <c r="I22" i="2"/>
  <c r="H21" i="2"/>
  <c r="H22" i="2"/>
  <c r="G21" i="2"/>
  <c r="G22" i="2"/>
  <c r="F21" i="2"/>
  <c r="E21" i="2"/>
  <c r="D21" i="2"/>
  <c r="J18" i="2"/>
  <c r="I18" i="2"/>
  <c r="H18" i="2"/>
  <c r="G18" i="2"/>
  <c r="F18" i="2"/>
  <c r="E18" i="2"/>
  <c r="D18" i="2"/>
  <c r="J14" i="2"/>
  <c r="I14" i="2"/>
  <c r="H14" i="2"/>
  <c r="G14" i="2"/>
  <c r="F14" i="2"/>
  <c r="E14" i="2"/>
  <c r="D14" i="2"/>
  <c r="J8" i="2"/>
  <c r="I8" i="2"/>
  <c r="H8" i="2"/>
  <c r="G8" i="2"/>
  <c r="F8" i="2"/>
  <c r="E8" i="2"/>
  <c r="D8" i="2"/>
  <c r="J25" i="2"/>
  <c r="G25" i="2"/>
  <c r="L25" i="2"/>
  <c r="I25" i="2"/>
  <c r="E25" i="2"/>
  <c r="E28" i="2"/>
  <c r="D22" i="2"/>
  <c r="O22" i="2"/>
  <c r="O28" i="2"/>
  <c r="M25" i="2"/>
  <c r="P22" i="2"/>
  <c r="F22" i="2"/>
  <c r="D28" i="2"/>
  <c r="N25" i="2"/>
  <c r="T28" i="2" l="1"/>
  <c r="T22" i="2"/>
  <c r="S22" i="2"/>
  <c r="S25" i="2"/>
  <c r="R28" i="2"/>
  <c r="R22" i="2"/>
</calcChain>
</file>

<file path=xl/sharedStrings.xml><?xml version="1.0" encoding="utf-8"?>
<sst xmlns="http://schemas.openxmlformats.org/spreadsheetml/2006/main" count="45" uniqueCount="34">
  <si>
    <t>Total</t>
  </si>
  <si>
    <t xml:space="preserve">Total </t>
  </si>
  <si>
    <t>OVERVIEW KEY FIGURES</t>
  </si>
  <si>
    <t>in CHF mn</t>
  </si>
  <si>
    <t>Order intake:</t>
  </si>
  <si>
    <t>Sales and gross profit:</t>
  </si>
  <si>
    <t>Sales</t>
  </si>
  <si>
    <t>Gross profit</t>
  </si>
  <si>
    <t>in % of sales</t>
  </si>
  <si>
    <t>Operating income (EBIT)</t>
  </si>
  <si>
    <t>Net income</t>
  </si>
  <si>
    <t>Depreciation and amortization</t>
  </si>
  <si>
    <t>Cash flow:</t>
  </si>
  <si>
    <t xml:space="preserve"> - from operating activities</t>
  </si>
  <si>
    <t xml:space="preserve"> - from investing activities</t>
  </si>
  <si>
    <t xml:space="preserve"> - from financing activities</t>
  </si>
  <si>
    <t xml:space="preserve">   (incl. Translation differences)</t>
  </si>
  <si>
    <t>Total balance sheet assets</t>
  </si>
  <si>
    <t>Non-current assets</t>
  </si>
  <si>
    <t>Current assets</t>
  </si>
  <si>
    <t>Shareholders' equity</t>
  </si>
  <si>
    <t>in % of total balance sheet assets</t>
  </si>
  <si>
    <t>Net financial position</t>
  </si>
  <si>
    <t>Headcount as per end of fiscal year</t>
  </si>
  <si>
    <t>(full-time equivalents)</t>
  </si>
  <si>
    <t>Total remuneration Executive Board (in TCHF)</t>
  </si>
  <si>
    <t>Share price as per end of fiscal year (in CHF)</t>
  </si>
  <si>
    <t>Market capitalization/shareholders' equity (ratio)</t>
  </si>
  <si>
    <t>Market capitalization (in CHF mn)</t>
  </si>
  <si>
    <t>Dividend per share (in CHF)</t>
  </si>
  <si>
    <t xml:space="preserve"> - Systems Division</t>
  </si>
  <si>
    <t xml:space="preserve"> - Services Division</t>
  </si>
  <si>
    <t>Net income per share (in CHF)</t>
  </si>
  <si>
    <t>Total remuneration Board of Directors (in TCHF)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</si>
</sst>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#,##0.0"/>
    <numFmt numFmtId="166" formatCode="0.0%"/>
  </numFmts>
  <fonts count="5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3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5" fontId="0" fillId="2" borderId="0" xfId="0" applyNumberFormat="1" applyFill="1" applyAlignment="1">
      <alignment vertical="center"/>
    </xf>
    <xf numFmtId="0" fontId="0" fillId="2" borderId="0" xfId="0" quotePrefix="1" applyFill="1" applyAlignment="1">
      <alignment vertical="center"/>
    </xf>
    <xf numFmtId="0" fontId="0" fillId="2" borderId="1" xfId="0" quotePrefix="1" applyFill="1" applyBorder="1" applyAlignment="1">
      <alignment vertical="center"/>
    </xf>
    <xf numFmtId="165" fontId="0" fillId="2" borderId="1" xfId="0" applyNumberForma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165" fontId="0" fillId="2" borderId="2" xfId="0" applyNumberForma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165" fontId="0" fillId="2" borderId="0" xfId="0" applyNumberFormat="1" applyFill="1" applyBorder="1" applyAlignment="1">
      <alignment vertical="center"/>
    </xf>
    <xf numFmtId="0" fontId="0" fillId="2" borderId="0" xfId="0" quotePrefix="1" applyFill="1" applyBorder="1" applyAlignment="1">
      <alignment vertical="center"/>
    </xf>
    <xf numFmtId="166" fontId="0" fillId="2" borderId="0" xfId="1" applyNumberFormat="1" applyFont="1" applyFill="1" applyAlignment="1">
      <alignment vertical="center"/>
    </xf>
    <xf numFmtId="166" fontId="0" fillId="2" borderId="1" xfId="1" applyNumberFormat="1" applyFont="1" applyFill="1" applyBorder="1" applyAlignment="1">
      <alignment vertical="center"/>
    </xf>
    <xf numFmtId="3" fontId="0" fillId="2" borderId="0" xfId="0" applyNumberFormat="1" applyFill="1" applyAlignment="1">
      <alignment vertical="center"/>
    </xf>
    <xf numFmtId="165" fontId="0" fillId="2" borderId="1" xfId="0" applyNumberFormat="1" applyFill="1" applyBorder="1" applyAlignment="1">
      <alignment horizontal="right" vertical="center"/>
    </xf>
    <xf numFmtId="4" fontId="0" fillId="2" borderId="1" xfId="0" applyNumberFormat="1" applyFill="1" applyBorder="1" applyAlignment="1">
      <alignment vertical="center"/>
    </xf>
    <xf numFmtId="4" fontId="0" fillId="2" borderId="1" xfId="0" applyNumberFormat="1" applyFill="1" applyBorder="1" applyAlignment="1">
      <alignment horizontal="right" vertical="center"/>
    </xf>
    <xf numFmtId="165" fontId="0" fillId="0" borderId="1" xfId="0" applyNumberFormat="1" applyFill="1" applyBorder="1" applyAlignment="1">
      <alignment vertical="center"/>
    </xf>
    <xf numFmtId="165" fontId="0" fillId="0" borderId="2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65" fontId="0" fillId="0" borderId="0" xfId="0" applyNumberFormat="1" applyFill="1" applyAlignment="1">
      <alignment vertical="center"/>
    </xf>
    <xf numFmtId="165" fontId="0" fillId="0" borderId="0" xfId="0" applyNumberFormat="1" applyFill="1" applyBorder="1" applyAlignment="1">
      <alignment vertical="center"/>
    </xf>
    <xf numFmtId="166" fontId="0" fillId="0" borderId="0" xfId="1" applyNumberFormat="1" applyFont="1" applyFill="1" applyAlignment="1">
      <alignment vertical="center"/>
    </xf>
    <xf numFmtId="166" fontId="0" fillId="0" borderId="1" xfId="1" applyNumberFormat="1" applyFont="1" applyFill="1" applyBorder="1" applyAlignment="1">
      <alignment vertical="center"/>
    </xf>
    <xf numFmtId="3" fontId="0" fillId="0" borderId="0" xfId="0" applyNumberFormat="1" applyFill="1" applyAlignment="1">
      <alignment vertical="center"/>
    </xf>
    <xf numFmtId="3" fontId="0" fillId="0" borderId="1" xfId="0" applyNumberForma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165" fontId="0" fillId="0" borderId="1" xfId="0" applyNumberFormat="1" applyFill="1" applyBorder="1" applyAlignment="1">
      <alignment horizontal="right" vertical="center"/>
    </xf>
    <xf numFmtId="4" fontId="0" fillId="0" borderId="1" xfId="0" applyNumberFormat="1" applyFill="1" applyBorder="1" applyAlignment="1">
      <alignment vertical="center"/>
    </xf>
  </cellXfs>
  <cellStyles count="6">
    <cellStyle name="Comma 2" xfId="5" xr:uid="{00000000-0005-0000-0000-000000000000}"/>
    <cellStyle name="Komma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7"/>
  <sheetViews>
    <sheetView tabSelected="1" zoomScale="70" zoomScaleNormal="70" workbookViewId="0">
      <selection activeCell="J83" sqref="J83"/>
    </sheetView>
  </sheetViews>
  <sheetFormatPr defaultColWidth="11" defaultRowHeight="14.25" x14ac:dyDescent="0.2"/>
  <cols>
    <col min="1" max="1" width="3.75" style="3" customWidth="1"/>
    <col min="2" max="2" width="11" style="3"/>
    <col min="3" max="3" width="28.625" style="3" customWidth="1"/>
    <col min="4" max="19" width="10.875" style="3" customWidth="1"/>
    <col min="20" max="20" width="10.875" style="24" customWidth="1"/>
    <col min="21" max="16384" width="11" style="3"/>
  </cols>
  <sheetData>
    <row r="1" spans="1:28" ht="21" customHeight="1" thickBot="1" x14ac:dyDescent="0.25">
      <c r="A1" s="1" t="s">
        <v>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5"/>
    </row>
    <row r="2" spans="1:28" ht="5.25" customHeight="1" x14ac:dyDescent="0.2">
      <c r="A2" s="4"/>
    </row>
    <row r="3" spans="1:28" ht="15.75" thickBot="1" x14ac:dyDescent="0.25">
      <c r="A3" s="5" t="s">
        <v>3</v>
      </c>
      <c r="B3" s="2"/>
      <c r="C3" s="2"/>
      <c r="D3" s="6">
        <v>2008</v>
      </c>
      <c r="E3" s="6">
        <v>2009</v>
      </c>
      <c r="F3" s="6">
        <v>2010</v>
      </c>
      <c r="G3" s="6">
        <v>2011</v>
      </c>
      <c r="H3" s="6">
        <v>2012</v>
      </c>
      <c r="I3" s="6">
        <v>2013</v>
      </c>
      <c r="J3" s="6">
        <v>2014</v>
      </c>
      <c r="K3" s="6">
        <v>2015</v>
      </c>
      <c r="L3" s="6">
        <v>2016</v>
      </c>
      <c r="M3" s="6">
        <v>2017</v>
      </c>
      <c r="N3" s="6">
        <v>2018</v>
      </c>
      <c r="O3" s="6">
        <v>2019</v>
      </c>
      <c r="P3" s="6">
        <v>2020</v>
      </c>
      <c r="Q3" s="6">
        <v>2021</v>
      </c>
      <c r="R3" s="6">
        <v>2022</v>
      </c>
      <c r="S3" s="6">
        <v>2023</v>
      </c>
      <c r="T3" s="26">
        <v>2024</v>
      </c>
    </row>
    <row r="5" spans="1:28" x14ac:dyDescent="0.2">
      <c r="A5" s="3" t="s">
        <v>4</v>
      </c>
      <c r="R5" s="24"/>
      <c r="S5" s="24"/>
      <c r="U5" s="7"/>
      <c r="V5" s="7"/>
      <c r="W5" s="7"/>
      <c r="X5" s="7"/>
      <c r="Y5" s="7"/>
      <c r="Z5" s="7"/>
      <c r="AA5" s="7"/>
      <c r="AB5" s="7"/>
    </row>
    <row r="6" spans="1:28" x14ac:dyDescent="0.2">
      <c r="A6" s="8" t="s">
        <v>30</v>
      </c>
      <c r="D6" s="7">
        <v>296.8</v>
      </c>
      <c r="E6" s="7">
        <v>171.3</v>
      </c>
      <c r="F6" s="7">
        <v>235.9</v>
      </c>
      <c r="G6" s="7">
        <v>259.3</v>
      </c>
      <c r="H6" s="7">
        <v>272.7</v>
      </c>
      <c r="I6" s="7">
        <v>386.3</v>
      </c>
      <c r="J6" s="7">
        <v>355.6</v>
      </c>
      <c r="K6" s="7">
        <v>351.4</v>
      </c>
      <c r="L6" s="7">
        <v>280.60000000000002</v>
      </c>
      <c r="M6" s="7">
        <v>319.8</v>
      </c>
      <c r="N6" s="7">
        <v>428</v>
      </c>
      <c r="O6" s="7">
        <v>361.2</v>
      </c>
      <c r="P6" s="7">
        <v>404.6</v>
      </c>
      <c r="Q6" s="7">
        <v>651.1</v>
      </c>
      <c r="R6" s="7">
        <v>911.2</v>
      </c>
      <c r="S6" s="7">
        <v>780.15</v>
      </c>
      <c r="T6" s="27">
        <v>825.4</v>
      </c>
      <c r="U6" s="7"/>
      <c r="V6" s="7"/>
      <c r="W6" s="7"/>
      <c r="X6" s="7"/>
      <c r="Y6" s="7"/>
      <c r="Z6" s="7"/>
      <c r="AA6" s="7"/>
      <c r="AB6" s="7"/>
    </row>
    <row r="7" spans="1:28" ht="15" thickBot="1" x14ac:dyDescent="0.25">
      <c r="A7" s="9" t="s">
        <v>31</v>
      </c>
      <c r="B7" s="2"/>
      <c r="C7" s="2"/>
      <c r="D7" s="10">
        <v>93.1</v>
      </c>
      <c r="E7" s="10">
        <v>114.6</v>
      </c>
      <c r="F7" s="10">
        <v>126.6</v>
      </c>
      <c r="G7" s="10">
        <v>145.6</v>
      </c>
      <c r="H7" s="10">
        <v>155.1</v>
      </c>
      <c r="I7" s="10">
        <v>130.80000000000001</v>
      </c>
      <c r="J7" s="10">
        <v>158.5</v>
      </c>
      <c r="K7" s="10">
        <v>171.8</v>
      </c>
      <c r="L7" s="10">
        <v>194.3</v>
      </c>
      <c r="M7" s="10">
        <v>205.4</v>
      </c>
      <c r="N7" s="10">
        <v>230.7</v>
      </c>
      <c r="O7" s="10">
        <v>246.1</v>
      </c>
      <c r="P7" s="22">
        <v>272.10000000000002</v>
      </c>
      <c r="Q7" s="10">
        <v>325.5</v>
      </c>
      <c r="R7" s="10">
        <v>357.1</v>
      </c>
      <c r="S7" s="10">
        <v>344.58</v>
      </c>
      <c r="T7" s="22">
        <v>325.8</v>
      </c>
      <c r="U7" s="7"/>
      <c r="V7" s="7"/>
      <c r="W7" s="7"/>
      <c r="X7" s="7"/>
      <c r="Y7" s="7"/>
      <c r="Z7" s="7"/>
      <c r="AA7" s="7"/>
      <c r="AB7" s="7"/>
    </row>
    <row r="8" spans="1:28" x14ac:dyDescent="0.2">
      <c r="A8" s="11" t="s">
        <v>0</v>
      </c>
      <c r="B8" s="11"/>
      <c r="C8" s="11"/>
      <c r="D8" s="12">
        <f t="shared" ref="D8:J8" si="0">D7+D6</f>
        <v>389.9</v>
      </c>
      <c r="E8" s="12">
        <f t="shared" si="0"/>
        <v>285.89999999999998</v>
      </c>
      <c r="F8" s="12">
        <f t="shared" si="0"/>
        <v>362.5</v>
      </c>
      <c r="G8" s="12">
        <f t="shared" si="0"/>
        <v>404.9</v>
      </c>
      <c r="H8" s="12">
        <f t="shared" si="0"/>
        <v>427.79999999999995</v>
      </c>
      <c r="I8" s="12">
        <f t="shared" si="0"/>
        <v>517.1</v>
      </c>
      <c r="J8" s="12">
        <f t="shared" si="0"/>
        <v>514.1</v>
      </c>
      <c r="K8" s="12">
        <f t="shared" ref="K8:O8" si="1">K7+K6</f>
        <v>523.20000000000005</v>
      </c>
      <c r="L8" s="12">
        <f t="shared" si="1"/>
        <v>474.90000000000003</v>
      </c>
      <c r="M8" s="12">
        <f t="shared" si="1"/>
        <v>525.20000000000005</v>
      </c>
      <c r="N8" s="12">
        <f t="shared" si="1"/>
        <v>658.7</v>
      </c>
      <c r="O8" s="12">
        <f t="shared" si="1"/>
        <v>607.29999999999995</v>
      </c>
      <c r="P8" s="23">
        <f>P7+P6-0.1</f>
        <v>676.6</v>
      </c>
      <c r="Q8" s="12">
        <f>Q7+Q6</f>
        <v>976.6</v>
      </c>
      <c r="R8" s="12">
        <f>R7+R6</f>
        <v>1268.3000000000002</v>
      </c>
      <c r="S8" s="12">
        <f>S7+S6</f>
        <v>1124.73</v>
      </c>
      <c r="T8" s="23">
        <f>T7+T6</f>
        <v>1151.2</v>
      </c>
      <c r="U8" s="16"/>
      <c r="V8" s="7"/>
      <c r="W8" s="7"/>
      <c r="X8" s="7"/>
      <c r="Y8" s="7"/>
      <c r="Z8" s="7"/>
      <c r="AA8" s="7"/>
      <c r="AB8" s="7"/>
    </row>
    <row r="9" spans="1:28" ht="15" thickBot="1" x14ac:dyDescent="0.25">
      <c r="A9" s="2"/>
      <c r="B9" s="2"/>
      <c r="C9" s="2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22"/>
      <c r="U9" s="7"/>
      <c r="V9" s="7"/>
      <c r="W9" s="7"/>
      <c r="X9" s="7"/>
      <c r="Y9" s="7"/>
      <c r="Z9" s="7"/>
      <c r="AA9" s="7"/>
      <c r="AB9" s="7"/>
    </row>
    <row r="10" spans="1:28" x14ac:dyDescent="0.2">
      <c r="A10" s="13" t="s">
        <v>5</v>
      </c>
      <c r="B10" s="13"/>
      <c r="C10" s="13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28"/>
      <c r="U10" s="7"/>
      <c r="V10" s="7"/>
      <c r="W10" s="7"/>
      <c r="X10" s="7"/>
      <c r="Y10" s="7"/>
      <c r="Z10" s="7"/>
      <c r="AA10" s="7"/>
      <c r="AB10" s="7"/>
    </row>
    <row r="11" spans="1:28" x14ac:dyDescent="0.2">
      <c r="A11" s="15" t="s">
        <v>30</v>
      </c>
      <c r="B11" s="13"/>
      <c r="C11" s="13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28"/>
      <c r="U11" s="7"/>
      <c r="V11" s="7"/>
      <c r="W11" s="7"/>
      <c r="X11" s="7"/>
      <c r="Y11" s="7"/>
      <c r="Z11" s="7"/>
      <c r="AA11" s="7"/>
      <c r="AB11" s="7"/>
    </row>
    <row r="12" spans="1:28" x14ac:dyDescent="0.2">
      <c r="B12" s="3" t="s">
        <v>6</v>
      </c>
      <c r="D12" s="7">
        <v>308.7</v>
      </c>
      <c r="E12" s="7">
        <v>241.5</v>
      </c>
      <c r="F12" s="7">
        <v>222.5</v>
      </c>
      <c r="G12" s="7">
        <v>206</v>
      </c>
      <c r="H12" s="7">
        <v>215.7</v>
      </c>
      <c r="I12" s="7">
        <v>292.89999999999998</v>
      </c>
      <c r="J12" s="7">
        <v>327.10000000000002</v>
      </c>
      <c r="K12" s="7">
        <v>332.4</v>
      </c>
      <c r="L12" s="7">
        <v>367.2</v>
      </c>
      <c r="M12" s="7">
        <v>384.4</v>
      </c>
      <c r="N12" s="7">
        <v>375.4</v>
      </c>
      <c r="O12" s="7">
        <v>388.3</v>
      </c>
      <c r="P12" s="7">
        <v>409.8</v>
      </c>
      <c r="Q12" s="7">
        <v>372.7</v>
      </c>
      <c r="R12" s="7">
        <v>489.7</v>
      </c>
      <c r="S12" s="7">
        <v>633.6</v>
      </c>
      <c r="T12" s="27">
        <v>748.8</v>
      </c>
      <c r="U12" s="7"/>
      <c r="V12" s="7"/>
      <c r="W12" s="7"/>
      <c r="X12" s="7"/>
      <c r="Y12" s="7"/>
      <c r="Z12" s="7"/>
      <c r="AA12" s="7"/>
      <c r="AB12" s="7"/>
    </row>
    <row r="13" spans="1:28" x14ac:dyDescent="0.2">
      <c r="B13" s="3" t="s">
        <v>7</v>
      </c>
      <c r="D13" s="7">
        <v>87.6</v>
      </c>
      <c r="E13" s="7">
        <v>80.7</v>
      </c>
      <c r="F13" s="7">
        <v>51.9</v>
      </c>
      <c r="G13" s="7">
        <v>59.2</v>
      </c>
      <c r="H13" s="7">
        <v>57.6</v>
      </c>
      <c r="I13" s="7">
        <v>68.2</v>
      </c>
      <c r="J13" s="7">
        <v>78.2</v>
      </c>
      <c r="K13" s="7">
        <v>73</v>
      </c>
      <c r="L13" s="7">
        <v>36.5</v>
      </c>
      <c r="M13" s="7">
        <v>27.2</v>
      </c>
      <c r="N13" s="7">
        <v>30.5</v>
      </c>
      <c r="O13" s="7">
        <v>42.8</v>
      </c>
      <c r="P13" s="7">
        <v>59.1</v>
      </c>
      <c r="Q13" s="7">
        <v>71.3</v>
      </c>
      <c r="R13" s="7">
        <v>96.3</v>
      </c>
      <c r="S13" s="7">
        <v>101.2</v>
      </c>
      <c r="T13" s="27">
        <v>142.80000000000001</v>
      </c>
      <c r="U13" s="7"/>
      <c r="V13" s="7"/>
      <c r="W13" s="7"/>
      <c r="X13" s="7"/>
      <c r="Y13" s="7"/>
      <c r="Z13" s="7"/>
      <c r="AA13" s="7"/>
      <c r="AB13" s="7"/>
    </row>
    <row r="14" spans="1:28" x14ac:dyDescent="0.2">
      <c r="B14" s="3" t="s">
        <v>8</v>
      </c>
      <c r="D14" s="16">
        <f t="shared" ref="D14:J14" si="2">D13/D12</f>
        <v>0.28377065111758987</v>
      </c>
      <c r="E14" s="16">
        <f t="shared" si="2"/>
        <v>0.33416149068322981</v>
      </c>
      <c r="F14" s="16">
        <f t="shared" si="2"/>
        <v>0.23325842696629212</v>
      </c>
      <c r="G14" s="16">
        <f t="shared" si="2"/>
        <v>0.28737864077669906</v>
      </c>
      <c r="H14" s="16">
        <f t="shared" si="2"/>
        <v>0.26703755215577191</v>
      </c>
      <c r="I14" s="16">
        <f t="shared" si="2"/>
        <v>0.2328439740525777</v>
      </c>
      <c r="J14" s="16">
        <f t="shared" si="2"/>
        <v>0.23907062060531947</v>
      </c>
      <c r="K14" s="16">
        <f t="shared" ref="K14:Q14" si="3">K13/K12</f>
        <v>0.21961492178098677</v>
      </c>
      <c r="L14" s="16">
        <f t="shared" si="3"/>
        <v>9.9400871459694992E-2</v>
      </c>
      <c r="M14" s="16">
        <f t="shared" si="3"/>
        <v>7.0759625390218531E-2</v>
      </c>
      <c r="N14" s="16">
        <f t="shared" si="3"/>
        <v>8.1246670218433681E-2</v>
      </c>
      <c r="O14" s="16">
        <f t="shared" si="3"/>
        <v>0.11022405356682977</v>
      </c>
      <c r="P14" s="16">
        <f t="shared" si="3"/>
        <v>0.14421669106881405</v>
      </c>
      <c r="Q14" s="16">
        <f t="shared" si="3"/>
        <v>0.19130668097665682</v>
      </c>
      <c r="R14" s="16">
        <f t="shared" ref="R14:S14" si="4">R13/R12</f>
        <v>0.19665101082295283</v>
      </c>
      <c r="S14" s="16">
        <f t="shared" si="4"/>
        <v>0.15972222222222221</v>
      </c>
      <c r="T14" s="29">
        <f t="shared" ref="T14" si="5">T13/T12</f>
        <v>0.19070512820512822</v>
      </c>
      <c r="U14" s="7"/>
      <c r="V14" s="7"/>
      <c r="W14" s="7"/>
      <c r="X14" s="7"/>
      <c r="Y14" s="7"/>
      <c r="Z14" s="7"/>
      <c r="AA14" s="7"/>
      <c r="AB14" s="7"/>
    </row>
    <row r="15" spans="1:28" x14ac:dyDescent="0.2">
      <c r="A15" s="8" t="s">
        <v>31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27"/>
      <c r="U15" s="7"/>
      <c r="V15" s="7"/>
      <c r="W15" s="7"/>
      <c r="X15" s="7"/>
      <c r="Y15" s="7"/>
      <c r="Z15" s="7"/>
      <c r="AA15" s="7"/>
      <c r="AB15" s="7"/>
    </row>
    <row r="16" spans="1:28" x14ac:dyDescent="0.2">
      <c r="B16" s="3" t="s">
        <v>6</v>
      </c>
      <c r="D16" s="7">
        <v>115.8</v>
      </c>
      <c r="E16" s="7">
        <v>101.7</v>
      </c>
      <c r="F16" s="7">
        <v>133.1</v>
      </c>
      <c r="G16" s="7">
        <v>122.9</v>
      </c>
      <c r="H16" s="7">
        <v>151</v>
      </c>
      <c r="I16" s="7">
        <v>152.1</v>
      </c>
      <c r="J16" s="7">
        <v>146.5</v>
      </c>
      <c r="K16" s="7">
        <v>154.80000000000001</v>
      </c>
      <c r="L16" s="7">
        <v>190.5</v>
      </c>
      <c r="M16" s="7">
        <v>210.2</v>
      </c>
      <c r="N16" s="7">
        <v>223.9</v>
      </c>
      <c r="O16" s="7">
        <v>241.3</v>
      </c>
      <c r="P16" s="7">
        <v>248.8</v>
      </c>
      <c r="Q16" s="7">
        <v>278</v>
      </c>
      <c r="R16" s="7">
        <v>340</v>
      </c>
      <c r="S16" s="7">
        <v>339.15100000000001</v>
      </c>
      <c r="T16" s="27">
        <v>346.8</v>
      </c>
      <c r="U16" s="7"/>
      <c r="V16" s="7"/>
      <c r="W16" s="7"/>
      <c r="X16" s="7"/>
      <c r="Y16" s="7"/>
      <c r="Z16" s="7"/>
      <c r="AA16" s="7"/>
      <c r="AB16" s="7"/>
    </row>
    <row r="17" spans="1:28" x14ac:dyDescent="0.2">
      <c r="B17" s="3" t="s">
        <v>7</v>
      </c>
      <c r="D17" s="7">
        <v>58.6</v>
      </c>
      <c r="E17" s="7">
        <v>46.2</v>
      </c>
      <c r="F17" s="7">
        <v>63.7</v>
      </c>
      <c r="G17" s="7">
        <v>63.1</v>
      </c>
      <c r="H17" s="7">
        <v>78.400000000000006</v>
      </c>
      <c r="I17" s="7">
        <v>71</v>
      </c>
      <c r="J17" s="7">
        <v>74.599999999999994</v>
      </c>
      <c r="K17" s="7">
        <v>78.7</v>
      </c>
      <c r="L17" s="7">
        <v>94</v>
      </c>
      <c r="M17" s="7">
        <v>97.9</v>
      </c>
      <c r="N17" s="7">
        <v>105.2</v>
      </c>
      <c r="O17" s="7">
        <v>107</v>
      </c>
      <c r="P17" s="7">
        <v>107.1</v>
      </c>
      <c r="Q17" s="7">
        <v>119.6</v>
      </c>
      <c r="R17" s="7">
        <v>148.19999999999999</v>
      </c>
      <c r="S17" s="7">
        <v>153.72800000000001</v>
      </c>
      <c r="T17" s="27">
        <v>163.5</v>
      </c>
      <c r="U17" s="7"/>
      <c r="V17" s="7"/>
      <c r="W17" s="7"/>
      <c r="X17" s="7"/>
      <c r="Y17" s="7"/>
      <c r="Z17" s="7"/>
      <c r="AA17" s="7"/>
      <c r="AB17" s="7"/>
    </row>
    <row r="18" spans="1:28" ht="15" thickBot="1" x14ac:dyDescent="0.25">
      <c r="A18" s="2"/>
      <c r="B18" s="2" t="s">
        <v>8</v>
      </c>
      <c r="C18" s="2"/>
      <c r="D18" s="17">
        <f t="shared" ref="D18:J18" si="6">D17/D16</f>
        <v>0.50604490500863564</v>
      </c>
      <c r="E18" s="17">
        <f t="shared" si="6"/>
        <v>0.45427728613569324</v>
      </c>
      <c r="F18" s="17">
        <f t="shared" si="6"/>
        <v>0.47858752817430505</v>
      </c>
      <c r="G18" s="17">
        <f t="shared" si="6"/>
        <v>0.51342554922701378</v>
      </c>
      <c r="H18" s="17">
        <f t="shared" si="6"/>
        <v>0.51920529801324511</v>
      </c>
      <c r="I18" s="17">
        <f t="shared" si="6"/>
        <v>0.46679815910585143</v>
      </c>
      <c r="J18" s="17">
        <f t="shared" si="6"/>
        <v>0.5092150170648464</v>
      </c>
      <c r="K18" s="17">
        <f>K17/K16</f>
        <v>0.50839793281653745</v>
      </c>
      <c r="L18" s="17">
        <f>L17/L16+0.1%</f>
        <v>0.49443832020997375</v>
      </c>
      <c r="M18" s="17">
        <f t="shared" ref="M18:R18" si="7">M17/M16</f>
        <v>0.46574690770694582</v>
      </c>
      <c r="N18" s="17">
        <f t="shared" si="7"/>
        <v>0.46985261277355961</v>
      </c>
      <c r="O18" s="17">
        <f t="shared" si="7"/>
        <v>0.44343141317861579</v>
      </c>
      <c r="P18" s="17">
        <f t="shared" si="7"/>
        <v>0.43046623794212213</v>
      </c>
      <c r="Q18" s="17">
        <f t="shared" si="7"/>
        <v>0.43021582733812946</v>
      </c>
      <c r="R18" s="17">
        <f t="shared" si="7"/>
        <v>0.43588235294117644</v>
      </c>
      <c r="S18" s="17">
        <f t="shared" ref="S18:T18" si="8">S17/S16</f>
        <v>0.45327302587932811</v>
      </c>
      <c r="T18" s="30">
        <f t="shared" si="8"/>
        <v>0.47145328719723184</v>
      </c>
      <c r="U18" s="7"/>
      <c r="V18" s="7"/>
      <c r="W18" s="7"/>
      <c r="X18" s="7"/>
      <c r="Y18" s="7"/>
      <c r="Z18" s="7"/>
      <c r="AA18" s="7"/>
      <c r="AB18" s="7"/>
    </row>
    <row r="19" spans="1:28" x14ac:dyDescent="0.2">
      <c r="A19" s="8" t="s">
        <v>0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27"/>
      <c r="U19" s="7"/>
      <c r="V19" s="7"/>
      <c r="W19" s="7"/>
      <c r="X19" s="7"/>
      <c r="Y19" s="7"/>
      <c r="Z19" s="7"/>
      <c r="AA19" s="7"/>
      <c r="AB19" s="7"/>
    </row>
    <row r="20" spans="1:28" x14ac:dyDescent="0.2">
      <c r="A20" s="3" t="s">
        <v>6</v>
      </c>
      <c r="D20" s="7">
        <f t="shared" ref="D20:J21" si="9">D16+D12</f>
        <v>424.5</v>
      </c>
      <c r="E20" s="7">
        <f t="shared" si="9"/>
        <v>343.2</v>
      </c>
      <c r="F20" s="7">
        <f t="shared" si="9"/>
        <v>355.6</v>
      </c>
      <c r="G20" s="7">
        <f t="shared" si="9"/>
        <v>328.9</v>
      </c>
      <c r="H20" s="7">
        <f t="shared" si="9"/>
        <v>366.7</v>
      </c>
      <c r="I20" s="7">
        <f t="shared" si="9"/>
        <v>445</v>
      </c>
      <c r="J20" s="7">
        <f t="shared" si="9"/>
        <v>473.6</v>
      </c>
      <c r="K20" s="7">
        <f t="shared" ref="K20:M21" si="10">K16+K12</f>
        <v>487.2</v>
      </c>
      <c r="L20" s="7">
        <f t="shared" si="10"/>
        <v>557.70000000000005</v>
      </c>
      <c r="M20" s="7">
        <f t="shared" si="10"/>
        <v>594.59999999999991</v>
      </c>
      <c r="N20" s="7">
        <f t="shared" ref="N20:S20" si="11">N16+N12</f>
        <v>599.29999999999995</v>
      </c>
      <c r="O20" s="7">
        <f t="shared" si="11"/>
        <v>629.6</v>
      </c>
      <c r="P20" s="7">
        <f t="shared" si="11"/>
        <v>658.6</v>
      </c>
      <c r="Q20" s="7">
        <f t="shared" si="11"/>
        <v>650.70000000000005</v>
      </c>
      <c r="R20" s="7">
        <f t="shared" si="11"/>
        <v>829.7</v>
      </c>
      <c r="S20" s="7">
        <f t="shared" si="11"/>
        <v>972.75099999999998</v>
      </c>
      <c r="T20" s="27">
        <f t="shared" ref="T20" si="12">T16+T12</f>
        <v>1095.5999999999999</v>
      </c>
      <c r="U20" s="16"/>
      <c r="V20" s="7"/>
      <c r="W20" s="7"/>
      <c r="X20" s="7"/>
      <c r="Y20" s="7"/>
      <c r="Z20" s="7"/>
      <c r="AA20" s="7"/>
      <c r="AB20" s="7"/>
    </row>
    <row r="21" spans="1:28" x14ac:dyDescent="0.2">
      <c r="A21" s="3" t="s">
        <v>7</v>
      </c>
      <c r="D21" s="7">
        <f t="shared" si="9"/>
        <v>146.19999999999999</v>
      </c>
      <c r="E21" s="7">
        <f t="shared" si="9"/>
        <v>126.9</v>
      </c>
      <c r="F21" s="7">
        <f t="shared" si="9"/>
        <v>115.6</v>
      </c>
      <c r="G21" s="7">
        <f t="shared" si="9"/>
        <v>122.30000000000001</v>
      </c>
      <c r="H21" s="7">
        <f t="shared" si="9"/>
        <v>136</v>
      </c>
      <c r="I21" s="7">
        <f t="shared" si="9"/>
        <v>139.19999999999999</v>
      </c>
      <c r="J21" s="7">
        <f t="shared" si="9"/>
        <v>152.80000000000001</v>
      </c>
      <c r="K21" s="7">
        <f t="shared" si="10"/>
        <v>151.69999999999999</v>
      </c>
      <c r="L21" s="7">
        <f t="shared" si="10"/>
        <v>130.5</v>
      </c>
      <c r="M21" s="7">
        <f t="shared" si="10"/>
        <v>125.10000000000001</v>
      </c>
      <c r="N21" s="7">
        <f t="shared" ref="N21" si="13">N17+N13</f>
        <v>135.69999999999999</v>
      </c>
      <c r="O21" s="7">
        <f>O17+O13</f>
        <v>149.80000000000001</v>
      </c>
      <c r="P21" s="7">
        <f t="shared" ref="P21:Q21" si="14">P17+P13</f>
        <v>166.2</v>
      </c>
      <c r="Q21" s="7">
        <f t="shared" si="14"/>
        <v>190.89999999999998</v>
      </c>
      <c r="R21" s="7">
        <f t="shared" ref="R21:S21" si="15">R17+R13</f>
        <v>244.5</v>
      </c>
      <c r="S21" s="7">
        <f t="shared" si="15"/>
        <v>254.928</v>
      </c>
      <c r="T21" s="27">
        <f t="shared" ref="T21" si="16">T17+T13</f>
        <v>306.3</v>
      </c>
      <c r="U21" s="7"/>
      <c r="V21" s="7"/>
      <c r="W21" s="7"/>
      <c r="X21" s="7"/>
      <c r="Y21" s="7"/>
      <c r="Z21" s="7"/>
      <c r="AA21" s="7"/>
      <c r="AB21" s="7"/>
    </row>
    <row r="22" spans="1:28" x14ac:dyDescent="0.2">
      <c r="A22" s="3" t="s">
        <v>8</v>
      </c>
      <c r="D22" s="16">
        <f t="shared" ref="D22:J22" si="17">D21/D20</f>
        <v>0.34440518256772673</v>
      </c>
      <c r="E22" s="16">
        <f t="shared" si="17"/>
        <v>0.36975524475524479</v>
      </c>
      <c r="F22" s="16">
        <f t="shared" si="17"/>
        <v>0.32508436445444316</v>
      </c>
      <c r="G22" s="16">
        <f t="shared" si="17"/>
        <v>0.3718455457585893</v>
      </c>
      <c r="H22" s="16">
        <f t="shared" si="17"/>
        <v>0.37087537496591222</v>
      </c>
      <c r="I22" s="16">
        <f t="shared" si="17"/>
        <v>0.31280898876404489</v>
      </c>
      <c r="J22" s="16">
        <f t="shared" si="17"/>
        <v>0.32263513513513514</v>
      </c>
      <c r="K22" s="16">
        <f t="shared" ref="K22:Q22" si="18">K21/K20</f>
        <v>0.31137110016420361</v>
      </c>
      <c r="L22" s="16">
        <f t="shared" si="18"/>
        <v>0.23399677245831091</v>
      </c>
      <c r="M22" s="16">
        <f t="shared" si="18"/>
        <v>0.21039354187689208</v>
      </c>
      <c r="N22" s="16">
        <f t="shared" si="18"/>
        <v>0.22643083597530453</v>
      </c>
      <c r="O22" s="16">
        <f t="shared" si="18"/>
        <v>0.23792884371029227</v>
      </c>
      <c r="P22" s="16">
        <f t="shared" si="18"/>
        <v>0.25235347707257816</v>
      </c>
      <c r="Q22" s="16">
        <f t="shared" si="18"/>
        <v>0.29337636391578292</v>
      </c>
      <c r="R22" s="16">
        <f t="shared" ref="R22:S22" si="19">R21/R20</f>
        <v>0.2946848258406653</v>
      </c>
      <c r="S22" s="16">
        <f t="shared" si="19"/>
        <v>0.26206912149152251</v>
      </c>
      <c r="T22" s="29">
        <f t="shared" ref="T22" si="20">T21/T20</f>
        <v>0.27957283680175249</v>
      </c>
      <c r="U22" s="7"/>
      <c r="V22" s="7"/>
      <c r="W22" s="7"/>
      <c r="X22" s="7"/>
      <c r="Y22" s="7"/>
      <c r="Z22" s="7"/>
      <c r="AA22" s="7"/>
      <c r="AB22" s="7"/>
    </row>
    <row r="23" spans="1:28" ht="15" thickBot="1" x14ac:dyDescent="0.25">
      <c r="A23" s="2"/>
      <c r="B23" s="2"/>
      <c r="C23" s="2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30"/>
      <c r="U23" s="7"/>
      <c r="V23" s="7"/>
      <c r="W23" s="7"/>
      <c r="X23" s="7"/>
      <c r="Y23" s="7"/>
      <c r="Z23" s="7"/>
      <c r="AA23" s="7"/>
      <c r="AB23" s="7"/>
    </row>
    <row r="24" spans="1:28" x14ac:dyDescent="0.2">
      <c r="A24" s="3" t="s">
        <v>9</v>
      </c>
      <c r="D24" s="7">
        <v>94.3</v>
      </c>
      <c r="E24" s="7">
        <v>74.2</v>
      </c>
      <c r="F24" s="7">
        <v>61.5</v>
      </c>
      <c r="G24" s="7">
        <v>64.8</v>
      </c>
      <c r="H24" s="7">
        <v>73.3</v>
      </c>
      <c r="I24" s="7">
        <v>70.2</v>
      </c>
      <c r="J24" s="7">
        <v>74.59</v>
      </c>
      <c r="K24" s="7">
        <v>73</v>
      </c>
      <c r="L24" s="7">
        <v>47.7</v>
      </c>
      <c r="M24" s="7">
        <v>41.7</v>
      </c>
      <c r="N24" s="7">
        <v>44.5</v>
      </c>
      <c r="O24" s="7">
        <v>54.8</v>
      </c>
      <c r="P24" s="7">
        <v>60.8</v>
      </c>
      <c r="Q24" s="7">
        <v>70.3</v>
      </c>
      <c r="R24" s="7">
        <v>95</v>
      </c>
      <c r="S24" s="7">
        <v>114.28400000000001</v>
      </c>
      <c r="T24" s="27">
        <v>140.80000000000001</v>
      </c>
      <c r="U24" s="16"/>
      <c r="V24" s="7"/>
      <c r="W24" s="7"/>
      <c r="X24" s="7"/>
      <c r="Y24" s="7"/>
      <c r="Z24" s="7"/>
      <c r="AA24" s="7"/>
      <c r="AB24" s="7"/>
    </row>
    <row r="25" spans="1:28" x14ac:dyDescent="0.2">
      <c r="A25" s="3" t="s">
        <v>8</v>
      </c>
      <c r="D25" s="16">
        <f t="shared" ref="D25:J25" si="21">D24/D20</f>
        <v>0.22214369846878679</v>
      </c>
      <c r="E25" s="16">
        <f t="shared" si="21"/>
        <v>0.21620046620046621</v>
      </c>
      <c r="F25" s="16">
        <f t="shared" si="21"/>
        <v>0.17294713160854891</v>
      </c>
      <c r="G25" s="16">
        <f t="shared" si="21"/>
        <v>0.19702037093341443</v>
      </c>
      <c r="H25" s="16">
        <f t="shared" si="21"/>
        <v>0.19989091900736297</v>
      </c>
      <c r="I25" s="16">
        <f t="shared" si="21"/>
        <v>0.15775280898876406</v>
      </c>
      <c r="J25" s="16">
        <f t="shared" si="21"/>
        <v>0.15749577702702702</v>
      </c>
      <c r="K25" s="16">
        <f t="shared" ref="K25:Q25" si="22">K24/K20</f>
        <v>0.14983579638752054</v>
      </c>
      <c r="L25" s="16">
        <f t="shared" si="22"/>
        <v>8.5529854760623983E-2</v>
      </c>
      <c r="M25" s="16">
        <f t="shared" si="22"/>
        <v>7.0131180625630687E-2</v>
      </c>
      <c r="N25" s="16">
        <f t="shared" si="22"/>
        <v>7.4253295511430006E-2</v>
      </c>
      <c r="O25" s="16">
        <f t="shared" si="22"/>
        <v>8.7039390088945359E-2</v>
      </c>
      <c r="P25" s="16">
        <f t="shared" si="22"/>
        <v>9.2317036137260847E-2</v>
      </c>
      <c r="Q25" s="16">
        <f t="shared" si="22"/>
        <v>0.10803749807899184</v>
      </c>
      <c r="R25" s="16">
        <f t="shared" ref="R25:S25" si="23">R24/R20</f>
        <v>0.11449921658430758</v>
      </c>
      <c r="S25" s="16">
        <f t="shared" si="23"/>
        <v>0.11748535853471238</v>
      </c>
      <c r="T25" s="29">
        <f t="shared" ref="T25" si="24">T24/T20</f>
        <v>0.12851405622489961</v>
      </c>
      <c r="U25" s="7"/>
      <c r="V25" s="7"/>
      <c r="W25" s="7"/>
      <c r="X25" s="7"/>
      <c r="Y25" s="7"/>
      <c r="Z25" s="7"/>
      <c r="AA25" s="7"/>
      <c r="AB25" s="7"/>
    </row>
    <row r="26" spans="1:28" ht="15" thickBot="1" x14ac:dyDescent="0.25">
      <c r="A26" s="2"/>
      <c r="B26" s="2"/>
      <c r="C26" s="2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22"/>
      <c r="U26" s="7"/>
      <c r="V26" s="7"/>
      <c r="W26" s="7"/>
      <c r="X26" s="7"/>
      <c r="Y26" s="7"/>
      <c r="Z26" s="7"/>
      <c r="AA26" s="7"/>
      <c r="AB26" s="7"/>
    </row>
    <row r="27" spans="1:28" x14ac:dyDescent="0.2">
      <c r="A27" s="3" t="s">
        <v>10</v>
      </c>
      <c r="D27" s="7">
        <v>72.8</v>
      </c>
      <c r="E27" s="7">
        <v>56</v>
      </c>
      <c r="F27" s="7">
        <v>45.1</v>
      </c>
      <c r="G27" s="7">
        <v>50.5</v>
      </c>
      <c r="H27" s="7">
        <v>54.9</v>
      </c>
      <c r="I27" s="7">
        <v>53.9</v>
      </c>
      <c r="J27" s="7">
        <v>57.6</v>
      </c>
      <c r="K27" s="7">
        <v>55.5</v>
      </c>
      <c r="L27" s="7">
        <v>32.5</v>
      </c>
      <c r="M27" s="7">
        <v>29</v>
      </c>
      <c r="N27" s="7">
        <v>32.200000000000003</v>
      </c>
      <c r="O27" s="7">
        <v>39.9</v>
      </c>
      <c r="P27" s="7">
        <v>47.2</v>
      </c>
      <c r="Q27" s="7">
        <v>50.4</v>
      </c>
      <c r="R27" s="7">
        <v>70</v>
      </c>
      <c r="S27" s="7">
        <v>84.512</v>
      </c>
      <c r="T27" s="27">
        <v>105.6</v>
      </c>
      <c r="U27" s="16"/>
      <c r="V27" s="7"/>
      <c r="W27" s="7"/>
      <c r="X27" s="7"/>
      <c r="Y27" s="7"/>
      <c r="Z27" s="7"/>
      <c r="AA27" s="7"/>
      <c r="AB27" s="7"/>
    </row>
    <row r="28" spans="1:28" x14ac:dyDescent="0.2">
      <c r="A28" s="3" t="s">
        <v>8</v>
      </c>
      <c r="D28" s="16">
        <f t="shared" ref="D28:J28" si="25">D27/D20</f>
        <v>0.17149587750294462</v>
      </c>
      <c r="E28" s="16">
        <f t="shared" si="25"/>
        <v>0.16317016317016317</v>
      </c>
      <c r="F28" s="16">
        <f t="shared" si="25"/>
        <v>0.12682789651293588</v>
      </c>
      <c r="G28" s="16">
        <f t="shared" si="25"/>
        <v>0.15354211006384921</v>
      </c>
      <c r="H28" s="16">
        <f t="shared" si="25"/>
        <v>0.14971366239432779</v>
      </c>
      <c r="I28" s="16">
        <f t="shared" si="25"/>
        <v>0.12112359550561798</v>
      </c>
      <c r="J28" s="16">
        <f t="shared" si="25"/>
        <v>0.12162162162162161</v>
      </c>
      <c r="K28" s="16">
        <f t="shared" ref="K28:Q28" si="26">K27/K20</f>
        <v>0.11391625615763547</v>
      </c>
      <c r="L28" s="16">
        <f t="shared" si="26"/>
        <v>5.8275058275058272E-2</v>
      </c>
      <c r="M28" s="16">
        <f t="shared" si="26"/>
        <v>4.8772283888328292E-2</v>
      </c>
      <c r="N28" s="16">
        <f t="shared" si="26"/>
        <v>5.3729350909394305E-2</v>
      </c>
      <c r="O28" s="16">
        <f t="shared" si="26"/>
        <v>6.3373570520965691E-2</v>
      </c>
      <c r="P28" s="16">
        <f t="shared" si="26"/>
        <v>7.1667172790768299E-2</v>
      </c>
      <c r="Q28" s="16">
        <f t="shared" si="26"/>
        <v>7.7455048409405244E-2</v>
      </c>
      <c r="R28" s="16">
        <f t="shared" ref="R28:S28" si="27">R27/R20</f>
        <v>8.4367843798963477E-2</v>
      </c>
      <c r="S28" s="16">
        <f t="shared" si="27"/>
        <v>8.6879376119890911E-2</v>
      </c>
      <c r="T28" s="29">
        <f t="shared" ref="T28" si="28">T27/T20</f>
        <v>9.6385542168674704E-2</v>
      </c>
      <c r="U28" s="7"/>
      <c r="V28" s="7"/>
      <c r="W28" s="7"/>
      <c r="X28" s="7"/>
      <c r="Y28" s="7"/>
      <c r="Z28" s="7"/>
      <c r="AA28" s="7"/>
      <c r="AB28" s="7"/>
    </row>
    <row r="29" spans="1:28" ht="15" thickBot="1" x14ac:dyDescent="0.25">
      <c r="A29" s="2"/>
      <c r="B29" s="2"/>
      <c r="C29" s="2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22"/>
      <c r="U29" s="7"/>
      <c r="V29" s="7"/>
      <c r="W29" s="7"/>
      <c r="X29" s="7"/>
      <c r="Y29" s="7"/>
      <c r="Z29" s="7"/>
      <c r="AA29" s="7"/>
      <c r="AB29" s="7"/>
    </row>
    <row r="30" spans="1:28" ht="15" thickBot="1" x14ac:dyDescent="0.25">
      <c r="A30" s="2" t="s">
        <v>11</v>
      </c>
      <c r="B30" s="2"/>
      <c r="C30" s="2"/>
      <c r="D30" s="10">
        <v>6.9</v>
      </c>
      <c r="E30" s="10">
        <v>9.5</v>
      </c>
      <c r="F30" s="10">
        <v>9.9</v>
      </c>
      <c r="G30" s="10">
        <v>10.6</v>
      </c>
      <c r="H30" s="10">
        <v>11.1</v>
      </c>
      <c r="I30" s="10">
        <v>11.8</v>
      </c>
      <c r="J30" s="10">
        <v>14.4</v>
      </c>
      <c r="K30" s="10">
        <v>15.3</v>
      </c>
      <c r="L30" s="10">
        <v>20.399999999999999</v>
      </c>
      <c r="M30" s="10">
        <v>21.3</v>
      </c>
      <c r="N30" s="10">
        <v>21.8</v>
      </c>
      <c r="O30" s="10">
        <v>20.5</v>
      </c>
      <c r="P30" s="10">
        <v>21.1</v>
      </c>
      <c r="Q30" s="10">
        <v>20</v>
      </c>
      <c r="R30" s="10">
        <v>21.8</v>
      </c>
      <c r="S30" s="10">
        <v>18.920000000000002</v>
      </c>
      <c r="T30" s="22">
        <v>22.6</v>
      </c>
      <c r="U30" s="7"/>
      <c r="V30" s="7"/>
      <c r="W30" s="7"/>
      <c r="X30" s="7"/>
      <c r="Y30" s="7"/>
      <c r="Z30" s="7"/>
      <c r="AA30" s="7"/>
      <c r="AB30" s="7"/>
    </row>
    <row r="31" spans="1:28" x14ac:dyDescent="0.2">
      <c r="A31" s="3" t="s">
        <v>12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27"/>
      <c r="U31" s="7"/>
      <c r="V31" s="7"/>
      <c r="W31" s="7"/>
      <c r="X31" s="7"/>
      <c r="Y31" s="7"/>
      <c r="Z31" s="7"/>
      <c r="AA31" s="7"/>
      <c r="AB31" s="7"/>
    </row>
    <row r="32" spans="1:28" x14ac:dyDescent="0.2">
      <c r="A32" s="8" t="s">
        <v>13</v>
      </c>
      <c r="D32" s="7">
        <v>82.5</v>
      </c>
      <c r="E32" s="7">
        <v>58.8</v>
      </c>
      <c r="F32" s="7">
        <v>61.6</v>
      </c>
      <c r="G32" s="7">
        <v>74.5</v>
      </c>
      <c r="H32" s="7">
        <v>36.299999999999997</v>
      </c>
      <c r="I32" s="7">
        <v>58.2</v>
      </c>
      <c r="J32" s="7">
        <v>46.8</v>
      </c>
      <c r="K32" s="7">
        <v>40.700000000000003</v>
      </c>
      <c r="L32" s="7">
        <v>45.9</v>
      </c>
      <c r="M32" s="7">
        <v>44.4</v>
      </c>
      <c r="N32" s="7">
        <v>41.8</v>
      </c>
      <c r="O32" s="7">
        <v>50.7</v>
      </c>
      <c r="P32" s="7">
        <v>132.19999999999999</v>
      </c>
      <c r="Q32" s="7">
        <v>134.80000000000001</v>
      </c>
      <c r="R32" s="7">
        <v>110.6</v>
      </c>
      <c r="S32" s="7">
        <v>17.815000000000001</v>
      </c>
      <c r="T32" s="27">
        <v>212.8</v>
      </c>
      <c r="U32" s="7"/>
      <c r="V32" s="7"/>
      <c r="W32" s="7"/>
      <c r="X32" s="7"/>
      <c r="Y32" s="7"/>
      <c r="Z32" s="7"/>
      <c r="AA32" s="7"/>
      <c r="AB32" s="7"/>
    </row>
    <row r="33" spans="1:28" x14ac:dyDescent="0.2">
      <c r="A33" s="8" t="s">
        <v>14</v>
      </c>
      <c r="D33" s="7">
        <v>6.5</v>
      </c>
      <c r="E33" s="7">
        <v>-88.8</v>
      </c>
      <c r="F33" s="7">
        <v>-12.9</v>
      </c>
      <c r="G33" s="7">
        <v>-9.1999999999999993</v>
      </c>
      <c r="H33" s="7">
        <v>-19.3</v>
      </c>
      <c r="I33" s="7">
        <v>-14.2</v>
      </c>
      <c r="J33" s="7">
        <v>-26.6</v>
      </c>
      <c r="K33" s="7">
        <v>-63.1</v>
      </c>
      <c r="L33" s="7">
        <v>-146.80000000000001</v>
      </c>
      <c r="M33" s="7">
        <v>-17.2</v>
      </c>
      <c r="N33" s="7">
        <v>-7.8</v>
      </c>
      <c r="O33" s="7">
        <v>-49.7</v>
      </c>
      <c r="P33" s="7">
        <v>-40.4</v>
      </c>
      <c r="Q33" s="7">
        <v>-34.1</v>
      </c>
      <c r="R33" s="7">
        <v>-13.1</v>
      </c>
      <c r="S33" s="7">
        <v>-25.283999999999999</v>
      </c>
      <c r="T33" s="27">
        <v>-17.2</v>
      </c>
      <c r="U33" s="7"/>
      <c r="V33" s="7"/>
      <c r="W33" s="7"/>
      <c r="X33" s="7"/>
      <c r="Y33" s="7"/>
      <c r="Z33" s="7"/>
      <c r="AA33" s="7"/>
      <c r="AB33" s="7"/>
    </row>
    <row r="34" spans="1:28" x14ac:dyDescent="0.2">
      <c r="A34" s="15" t="s">
        <v>15</v>
      </c>
      <c r="B34" s="13"/>
      <c r="C34" s="13"/>
      <c r="D34" s="14">
        <v>-22.4</v>
      </c>
      <c r="E34" s="14">
        <v>18.100000000000001</v>
      </c>
      <c r="F34" s="14">
        <v>-18.600000000000001</v>
      </c>
      <c r="G34" s="14">
        <v>-24.2</v>
      </c>
      <c r="H34" s="14">
        <v>-12</v>
      </c>
      <c r="I34" s="14">
        <v>-32</v>
      </c>
      <c r="J34" s="14">
        <v>-43.7</v>
      </c>
      <c r="K34" s="14">
        <v>-30.8</v>
      </c>
      <c r="L34" s="14">
        <v>50.5</v>
      </c>
      <c r="M34" s="14">
        <v>-27</v>
      </c>
      <c r="N34" s="14">
        <v>-26.1</v>
      </c>
      <c r="O34" s="14">
        <f>11.3-5</f>
        <v>6.3000000000000007</v>
      </c>
      <c r="P34" s="14">
        <v>-106.7</v>
      </c>
      <c r="Q34" s="14">
        <f>-73.9-1.1</f>
        <v>-75</v>
      </c>
      <c r="R34" s="14">
        <v>-69.400000000000006</v>
      </c>
      <c r="S34" s="14">
        <f>-7.974-6.389</f>
        <v>-14.363</v>
      </c>
      <c r="T34" s="28">
        <v>-80</v>
      </c>
      <c r="U34" s="7"/>
      <c r="V34" s="7"/>
      <c r="W34" s="7"/>
      <c r="X34" s="7"/>
      <c r="Y34" s="7"/>
      <c r="Z34" s="7"/>
      <c r="AA34" s="7"/>
      <c r="AB34" s="7"/>
    </row>
    <row r="35" spans="1:28" ht="15" thickBot="1" x14ac:dyDescent="0.25">
      <c r="A35" s="2" t="s">
        <v>16</v>
      </c>
      <c r="B35" s="2"/>
      <c r="C35" s="2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22"/>
      <c r="U35" s="7"/>
      <c r="V35" s="7"/>
      <c r="W35" s="7"/>
      <c r="X35" s="7"/>
      <c r="Y35" s="7"/>
      <c r="Z35" s="7"/>
      <c r="AA35" s="7"/>
      <c r="AB35" s="7"/>
    </row>
    <row r="36" spans="1:28" x14ac:dyDescent="0.2">
      <c r="A36" s="3" t="s">
        <v>1</v>
      </c>
      <c r="D36" s="7">
        <f>D34+D33+D32</f>
        <v>66.599999999999994</v>
      </c>
      <c r="E36" s="7">
        <v>-11.8</v>
      </c>
      <c r="F36" s="7">
        <f t="shared" ref="F36:K36" si="29">F34+F33+F32</f>
        <v>30.1</v>
      </c>
      <c r="G36" s="7">
        <f t="shared" si="29"/>
        <v>41.1</v>
      </c>
      <c r="H36" s="7">
        <f t="shared" si="29"/>
        <v>4.9999999999999964</v>
      </c>
      <c r="I36" s="7">
        <f t="shared" si="29"/>
        <v>12</v>
      </c>
      <c r="J36" s="7">
        <f t="shared" si="29"/>
        <v>-23.500000000000014</v>
      </c>
      <c r="K36" s="7">
        <f t="shared" si="29"/>
        <v>-53.2</v>
      </c>
      <c r="L36" s="7">
        <f t="shared" ref="L36:M36" si="30">L34+L33+L32</f>
        <v>-50.400000000000013</v>
      </c>
      <c r="M36" s="7">
        <f t="shared" si="30"/>
        <v>0.19999999999999574</v>
      </c>
      <c r="N36" s="7">
        <f t="shared" ref="N36:S36" si="31">N34+N33+N32</f>
        <v>7.8999999999999986</v>
      </c>
      <c r="O36" s="7">
        <f t="shared" si="31"/>
        <v>7.2999999999999972</v>
      </c>
      <c r="P36" s="7">
        <f t="shared" si="31"/>
        <v>-14.900000000000006</v>
      </c>
      <c r="Q36" s="7">
        <f t="shared" si="31"/>
        <v>25.700000000000017</v>
      </c>
      <c r="R36" s="7">
        <f t="shared" si="31"/>
        <v>28.099999999999994</v>
      </c>
      <c r="S36" s="7">
        <f t="shared" si="31"/>
        <v>-21.831999999999997</v>
      </c>
      <c r="T36" s="27">
        <f t="shared" ref="T36" si="32">T34+T33+T32</f>
        <v>115.60000000000001</v>
      </c>
      <c r="U36" s="7"/>
      <c r="V36" s="7"/>
      <c r="W36" s="7"/>
      <c r="X36" s="7"/>
      <c r="Y36" s="7"/>
      <c r="Z36" s="7"/>
      <c r="AA36" s="7"/>
      <c r="AB36" s="7"/>
    </row>
    <row r="37" spans="1:28" ht="15" thickBot="1" x14ac:dyDescent="0.25">
      <c r="A37" s="2"/>
      <c r="B37" s="2"/>
      <c r="C37" s="2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22"/>
      <c r="U37" s="7"/>
      <c r="V37" s="7"/>
      <c r="W37" s="7"/>
      <c r="X37" s="7"/>
      <c r="Y37" s="7"/>
      <c r="Z37" s="7"/>
      <c r="AA37" s="7"/>
      <c r="AB37" s="7"/>
    </row>
    <row r="38" spans="1:28" x14ac:dyDescent="0.2">
      <c r="A38" s="3" t="s">
        <v>17</v>
      </c>
      <c r="D38" s="7">
        <v>431</v>
      </c>
      <c r="E38" s="7">
        <v>470</v>
      </c>
      <c r="F38" s="7">
        <v>502.4</v>
      </c>
      <c r="G38" s="7">
        <v>530.70000000000005</v>
      </c>
      <c r="H38" s="7">
        <v>594.4</v>
      </c>
      <c r="I38" s="7">
        <v>645.9</v>
      </c>
      <c r="J38" s="7">
        <v>681.4</v>
      </c>
      <c r="K38" s="7">
        <v>708</v>
      </c>
      <c r="L38" s="7">
        <v>811</v>
      </c>
      <c r="M38" s="7">
        <v>797.6</v>
      </c>
      <c r="N38" s="7">
        <v>848.7</v>
      </c>
      <c r="O38" s="7">
        <f>O39+O40</f>
        <v>883</v>
      </c>
      <c r="P38" s="7">
        <v>758.1</v>
      </c>
      <c r="Q38" s="7">
        <f>Q39+Q40</f>
        <v>837.8</v>
      </c>
      <c r="R38" s="7">
        <f>R39+R40</f>
        <v>940.6</v>
      </c>
      <c r="S38" s="7">
        <f>S39+S40</f>
        <v>1063.0620000000001</v>
      </c>
      <c r="T38" s="27">
        <f>T39+T40</f>
        <v>1167.3</v>
      </c>
      <c r="U38" s="7"/>
      <c r="V38" s="7"/>
      <c r="W38" s="7"/>
      <c r="X38" s="7"/>
      <c r="Y38" s="7"/>
      <c r="Z38" s="7"/>
      <c r="AA38" s="7"/>
      <c r="AB38" s="7"/>
    </row>
    <row r="39" spans="1:28" x14ac:dyDescent="0.2">
      <c r="A39" s="3" t="s">
        <v>18</v>
      </c>
      <c r="D39" s="7">
        <v>79.099999999999994</v>
      </c>
      <c r="E39" s="7">
        <v>157.30000000000001</v>
      </c>
      <c r="F39" s="7">
        <v>156.19999999999999</v>
      </c>
      <c r="G39" s="7">
        <v>156.6</v>
      </c>
      <c r="H39" s="7">
        <v>167.1</v>
      </c>
      <c r="I39" s="7">
        <v>165.9</v>
      </c>
      <c r="J39" s="7">
        <v>183.8</v>
      </c>
      <c r="K39" s="7">
        <v>247.2</v>
      </c>
      <c r="L39" s="7">
        <v>257.60000000000002</v>
      </c>
      <c r="M39" s="7">
        <v>251.8</v>
      </c>
      <c r="N39" s="7">
        <v>250.8</v>
      </c>
      <c r="O39" s="7">
        <v>234.1</v>
      </c>
      <c r="P39" s="7">
        <v>211</v>
      </c>
      <c r="Q39" s="7">
        <v>217</v>
      </c>
      <c r="R39" s="7">
        <v>205.4</v>
      </c>
      <c r="S39" s="7">
        <v>207.47300000000001</v>
      </c>
      <c r="T39" s="27">
        <v>205.6</v>
      </c>
      <c r="U39" s="7"/>
      <c r="V39" s="7"/>
      <c r="W39" s="7"/>
      <c r="X39" s="7"/>
      <c r="Y39" s="7"/>
      <c r="Z39" s="7"/>
      <c r="AA39" s="7"/>
      <c r="AB39" s="7"/>
    </row>
    <row r="40" spans="1:28" x14ac:dyDescent="0.2">
      <c r="A40" s="3" t="s">
        <v>19</v>
      </c>
      <c r="D40" s="7">
        <v>351.9</v>
      </c>
      <c r="E40" s="7">
        <v>312.7</v>
      </c>
      <c r="F40" s="7">
        <v>346.2</v>
      </c>
      <c r="G40" s="7">
        <v>374.1</v>
      </c>
      <c r="H40" s="7">
        <v>427.3</v>
      </c>
      <c r="I40" s="7">
        <v>480</v>
      </c>
      <c r="J40" s="7">
        <v>497.5</v>
      </c>
      <c r="K40" s="7">
        <v>460.8</v>
      </c>
      <c r="L40" s="7">
        <v>553.4</v>
      </c>
      <c r="M40" s="7">
        <v>545.79999999999995</v>
      </c>
      <c r="N40" s="7">
        <v>597.9</v>
      </c>
      <c r="O40" s="7">
        <v>648.9</v>
      </c>
      <c r="P40" s="7">
        <v>586.54</v>
      </c>
      <c r="Q40" s="7">
        <v>620.79999999999995</v>
      </c>
      <c r="R40" s="7">
        <v>735.2</v>
      </c>
      <c r="S40" s="7">
        <v>855.58900000000006</v>
      </c>
      <c r="T40" s="27">
        <v>961.7</v>
      </c>
      <c r="U40" s="7"/>
      <c r="V40" s="7"/>
      <c r="W40" s="7"/>
      <c r="X40" s="7"/>
      <c r="Y40" s="7"/>
      <c r="Z40" s="7"/>
      <c r="AA40" s="7"/>
      <c r="AB40" s="7"/>
    </row>
    <row r="41" spans="1:28" x14ac:dyDescent="0.2">
      <c r="A41" s="3" t="s">
        <v>20</v>
      </c>
      <c r="D41" s="7">
        <v>203.9</v>
      </c>
      <c r="E41" s="7">
        <v>234.9</v>
      </c>
      <c r="F41" s="7">
        <v>258</v>
      </c>
      <c r="G41" s="7">
        <v>282.8</v>
      </c>
      <c r="H41" s="7">
        <v>325.39999999999998</v>
      </c>
      <c r="I41" s="7">
        <v>358.5</v>
      </c>
      <c r="J41" s="7">
        <v>338.6</v>
      </c>
      <c r="K41" s="7">
        <v>355.1</v>
      </c>
      <c r="L41" s="7">
        <v>317.10000000000002</v>
      </c>
      <c r="M41" s="7">
        <v>335.2</v>
      </c>
      <c r="N41" s="7">
        <v>345</v>
      </c>
      <c r="O41" s="7">
        <v>317.5</v>
      </c>
      <c r="P41" s="7">
        <v>219.6</v>
      </c>
      <c r="Q41" s="7">
        <v>242.9</v>
      </c>
      <c r="R41" s="7">
        <v>261.60000000000002</v>
      </c>
      <c r="S41" s="7">
        <v>296.40100000000001</v>
      </c>
      <c r="T41" s="27">
        <v>340.2</v>
      </c>
      <c r="U41" s="7"/>
      <c r="V41" s="7"/>
      <c r="W41" s="7"/>
      <c r="X41" s="7"/>
      <c r="Y41" s="7"/>
      <c r="Z41" s="7"/>
      <c r="AA41" s="7"/>
      <c r="AB41" s="7"/>
    </row>
    <row r="42" spans="1:28" x14ac:dyDescent="0.2">
      <c r="A42" s="3" t="s">
        <v>21</v>
      </c>
      <c r="D42" s="16">
        <f>D41/D38</f>
        <v>0.47308584686774946</v>
      </c>
      <c r="E42" s="16">
        <f>E41/E38</f>
        <v>0.49978723404255321</v>
      </c>
      <c r="F42" s="16">
        <v>0.51300000000000001</v>
      </c>
      <c r="G42" s="16">
        <f t="shared" ref="G42:L42" si="33">G41/G38</f>
        <v>0.53288110043338988</v>
      </c>
      <c r="H42" s="16">
        <f t="shared" si="33"/>
        <v>0.54744279946164198</v>
      </c>
      <c r="I42" s="16">
        <f t="shared" si="33"/>
        <v>0.55503947979563406</v>
      </c>
      <c r="J42" s="16">
        <f t="shared" si="33"/>
        <v>0.49691810977399475</v>
      </c>
      <c r="K42" s="16">
        <f t="shared" si="33"/>
        <v>0.50155367231638426</v>
      </c>
      <c r="L42" s="16">
        <f t="shared" si="33"/>
        <v>0.39099876695437735</v>
      </c>
      <c r="M42" s="16">
        <f t="shared" ref="M42:N42" si="34">M41/M38</f>
        <v>0.42026078234704112</v>
      </c>
      <c r="N42" s="16">
        <f t="shared" si="34"/>
        <v>0.4065040650406504</v>
      </c>
      <c r="O42" s="16">
        <f t="shared" ref="O42:T42" si="35">O41/O38</f>
        <v>0.3595696489241223</v>
      </c>
      <c r="P42" s="16">
        <f t="shared" si="35"/>
        <v>0.2896715472892758</v>
      </c>
      <c r="Q42" s="16">
        <f t="shared" si="35"/>
        <v>0.28992599665791363</v>
      </c>
      <c r="R42" s="16">
        <f t="shared" si="35"/>
        <v>0.2781203487135871</v>
      </c>
      <c r="S42" s="16">
        <f t="shared" si="35"/>
        <v>0.27881816864867709</v>
      </c>
      <c r="T42" s="29">
        <f t="shared" si="35"/>
        <v>0.29144178874325366</v>
      </c>
      <c r="U42" s="7"/>
      <c r="V42" s="7"/>
      <c r="W42" s="7"/>
      <c r="X42" s="7"/>
      <c r="Y42" s="7"/>
      <c r="Z42" s="7"/>
      <c r="AA42" s="7"/>
      <c r="AB42" s="7"/>
    </row>
    <row r="43" spans="1:28" ht="15" thickBot="1" x14ac:dyDescent="0.25">
      <c r="A43" s="2"/>
      <c r="B43" s="2"/>
      <c r="C43" s="2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22"/>
      <c r="U43" s="7"/>
      <c r="V43" s="7"/>
      <c r="W43" s="7"/>
      <c r="X43" s="7"/>
      <c r="Y43" s="7"/>
      <c r="Z43" s="7"/>
      <c r="AA43" s="7"/>
      <c r="AB43" s="7"/>
    </row>
    <row r="44" spans="1:28" ht="15.95" customHeight="1" thickBot="1" x14ac:dyDescent="0.25">
      <c r="A44" s="2" t="s">
        <v>22</v>
      </c>
      <c r="B44" s="2"/>
      <c r="C44" s="2"/>
      <c r="D44" s="10">
        <v>123.3</v>
      </c>
      <c r="E44" s="10">
        <v>66.5</v>
      </c>
      <c r="F44" s="10">
        <v>95</v>
      </c>
      <c r="G44" s="10">
        <v>135.4</v>
      </c>
      <c r="H44" s="10">
        <v>150.80000000000001</v>
      </c>
      <c r="I44" s="10">
        <v>165.8</v>
      </c>
      <c r="J44" s="10">
        <v>151.30000000000001</v>
      </c>
      <c r="K44" s="10">
        <v>93.2</v>
      </c>
      <c r="L44" s="10">
        <v>-67.2</v>
      </c>
      <c r="M44" s="10">
        <v>-62.1</v>
      </c>
      <c r="N44" s="10">
        <v>-49.4</v>
      </c>
      <c r="O44" s="10">
        <v>-91.7</v>
      </c>
      <c r="P44" s="10">
        <v>-82.4</v>
      </c>
      <c r="Q44" s="10">
        <v>-56.8</v>
      </c>
      <c r="R44" s="10">
        <v>-7.1</v>
      </c>
      <c r="S44" s="10">
        <v>-62.256999999999998</v>
      </c>
      <c r="T44" s="22">
        <v>69.605000000000004</v>
      </c>
      <c r="U44" s="7"/>
      <c r="V44" s="7"/>
      <c r="W44" s="7"/>
      <c r="X44" s="7"/>
      <c r="Y44" s="7"/>
      <c r="Z44" s="7"/>
      <c r="AA44" s="7"/>
      <c r="AB44" s="7"/>
    </row>
    <row r="45" spans="1:28" ht="15.95" customHeight="1" x14ac:dyDescent="0.2">
      <c r="A45" s="3" t="s">
        <v>23</v>
      </c>
      <c r="D45" s="18">
        <v>916</v>
      </c>
      <c r="E45" s="18">
        <v>891</v>
      </c>
      <c r="F45" s="18">
        <v>917</v>
      </c>
      <c r="G45" s="18">
        <v>983</v>
      </c>
      <c r="H45" s="18">
        <v>1078</v>
      </c>
      <c r="I45" s="18">
        <v>1232</v>
      </c>
      <c r="J45" s="18">
        <v>1385</v>
      </c>
      <c r="K45" s="18">
        <v>1432</v>
      </c>
      <c r="L45" s="18">
        <v>2107</v>
      </c>
      <c r="M45" s="18">
        <v>2214</v>
      </c>
      <c r="N45" s="18">
        <v>2346</v>
      </c>
      <c r="O45" s="18">
        <v>2621</v>
      </c>
      <c r="P45" s="18">
        <v>2538</v>
      </c>
      <c r="Q45" s="18">
        <v>2732</v>
      </c>
      <c r="R45" s="18">
        <v>2973</v>
      </c>
      <c r="S45" s="18">
        <v>3243</v>
      </c>
      <c r="T45" s="31">
        <v>3336</v>
      </c>
      <c r="U45" s="7"/>
      <c r="V45" s="7"/>
      <c r="W45" s="7"/>
      <c r="X45" s="7"/>
      <c r="Y45" s="7"/>
      <c r="Z45" s="7"/>
      <c r="AA45" s="7"/>
      <c r="AB45" s="7"/>
    </row>
    <row r="46" spans="1:28" ht="15.95" customHeight="1" thickBot="1" x14ac:dyDescent="0.25">
      <c r="A46" s="2" t="s">
        <v>24</v>
      </c>
      <c r="B46" s="2"/>
      <c r="C46" s="2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22"/>
      <c r="U46" s="7"/>
      <c r="V46" s="7"/>
      <c r="W46" s="7"/>
      <c r="X46" s="7"/>
      <c r="Y46" s="7"/>
      <c r="Z46" s="7"/>
      <c r="AA46" s="7"/>
      <c r="AB46" s="7"/>
    </row>
    <row r="47" spans="1:28" ht="15.95" customHeight="1" thickBot="1" x14ac:dyDescent="0.25">
      <c r="A47" s="2" t="s">
        <v>33</v>
      </c>
      <c r="B47" s="2"/>
      <c r="C47" s="2"/>
      <c r="D47" s="10">
        <v>306</v>
      </c>
      <c r="E47" s="10">
        <v>373</v>
      </c>
      <c r="F47" s="10">
        <v>435</v>
      </c>
      <c r="G47" s="10">
        <v>422</v>
      </c>
      <c r="H47" s="10">
        <v>520.1</v>
      </c>
      <c r="I47" s="10">
        <v>498.3</v>
      </c>
      <c r="J47" s="10">
        <v>504</v>
      </c>
      <c r="K47" s="10">
        <v>513</v>
      </c>
      <c r="L47" s="10">
        <v>492</v>
      </c>
      <c r="M47" s="10">
        <v>569</v>
      </c>
      <c r="N47" s="10">
        <v>569</v>
      </c>
      <c r="O47" s="10">
        <v>573</v>
      </c>
      <c r="P47" s="10">
        <v>610</v>
      </c>
      <c r="Q47" s="10">
        <v>624</v>
      </c>
      <c r="R47" s="10">
        <v>705</v>
      </c>
      <c r="S47" s="10">
        <v>737</v>
      </c>
      <c r="T47" s="22">
        <v>737</v>
      </c>
      <c r="U47" s="7"/>
      <c r="V47" s="7"/>
      <c r="W47" s="7"/>
      <c r="X47" s="7"/>
      <c r="Y47" s="7"/>
      <c r="Z47" s="7"/>
      <c r="AA47" s="7"/>
      <c r="AB47" s="7"/>
    </row>
    <row r="48" spans="1:28" ht="15.95" customHeight="1" thickBot="1" x14ac:dyDescent="0.25">
      <c r="A48" s="2" t="s">
        <v>25</v>
      </c>
      <c r="B48" s="2"/>
      <c r="C48" s="2"/>
      <c r="D48" s="10">
        <v>3696</v>
      </c>
      <c r="E48" s="10">
        <v>3345</v>
      </c>
      <c r="F48" s="10">
        <v>3949</v>
      </c>
      <c r="G48" s="10">
        <v>3466</v>
      </c>
      <c r="H48" s="10">
        <v>4629.5</v>
      </c>
      <c r="I48" s="10">
        <v>4889</v>
      </c>
      <c r="J48" s="10">
        <v>4911</v>
      </c>
      <c r="K48" s="10">
        <v>4472</v>
      </c>
      <c r="L48" s="10">
        <v>2461</v>
      </c>
      <c r="M48" s="10">
        <v>2378</v>
      </c>
      <c r="N48" s="10">
        <v>2557</v>
      </c>
      <c r="O48" s="10">
        <v>2903</v>
      </c>
      <c r="P48" s="10">
        <v>3147</v>
      </c>
      <c r="Q48" s="10">
        <v>3247</v>
      </c>
      <c r="R48" s="10">
        <v>3062</v>
      </c>
      <c r="S48" s="10">
        <v>3601</v>
      </c>
      <c r="T48" s="32">
        <v>3795</v>
      </c>
      <c r="U48" s="7"/>
      <c r="V48" s="7"/>
      <c r="W48" s="7"/>
      <c r="X48" s="7"/>
      <c r="Y48" s="7"/>
      <c r="Z48" s="7"/>
      <c r="AA48" s="7"/>
      <c r="AB48" s="7"/>
    </row>
    <row r="49" spans="1:28" ht="15.95" customHeight="1" thickBot="1" x14ac:dyDescent="0.25">
      <c r="A49" s="2" t="s">
        <v>26</v>
      </c>
      <c r="B49" s="2"/>
      <c r="C49" s="2"/>
      <c r="D49" s="10">
        <v>106</v>
      </c>
      <c r="E49" s="10">
        <v>208</v>
      </c>
      <c r="F49" s="10">
        <v>289.25</v>
      </c>
      <c r="G49" s="10">
        <v>247.5</v>
      </c>
      <c r="H49" s="10">
        <v>355.25</v>
      </c>
      <c r="I49" s="10">
        <v>460</v>
      </c>
      <c r="J49" s="10">
        <v>375.5</v>
      </c>
      <c r="K49" s="21">
        <v>329.75</v>
      </c>
      <c r="L49" s="21">
        <v>271.25</v>
      </c>
      <c r="M49" s="21">
        <v>304.8</v>
      </c>
      <c r="N49" s="21">
        <v>271</v>
      </c>
      <c r="O49" s="21">
        <v>192.4</v>
      </c>
      <c r="P49" s="21">
        <v>315</v>
      </c>
      <c r="Q49" s="21">
        <v>489</v>
      </c>
      <c r="R49" s="21">
        <v>568</v>
      </c>
      <c r="S49" s="21">
        <v>565</v>
      </c>
      <c r="T49" s="33">
        <v>593</v>
      </c>
      <c r="U49" s="7"/>
      <c r="V49" s="7"/>
      <c r="W49" s="7"/>
      <c r="X49" s="7"/>
      <c r="Y49" s="7"/>
      <c r="Z49" s="7"/>
      <c r="AA49" s="7"/>
      <c r="AB49" s="7"/>
    </row>
    <row r="50" spans="1:28" ht="15.95" customHeight="1" thickBot="1" x14ac:dyDescent="0.25">
      <c r="A50" s="2" t="s">
        <v>28</v>
      </c>
      <c r="B50" s="2"/>
      <c r="C50" s="2"/>
      <c r="D50" s="10">
        <v>360.4</v>
      </c>
      <c r="E50" s="10">
        <v>707.2</v>
      </c>
      <c r="F50" s="10">
        <v>983.5</v>
      </c>
      <c r="G50" s="10">
        <v>841.5</v>
      </c>
      <c r="H50" s="10">
        <v>1207.9000000000001</v>
      </c>
      <c r="I50" s="10">
        <v>1564</v>
      </c>
      <c r="J50" s="10">
        <v>1276.7</v>
      </c>
      <c r="K50" s="19">
        <v>1121.2</v>
      </c>
      <c r="L50" s="19">
        <v>922.3</v>
      </c>
      <c r="M50" s="19">
        <v>1036.3</v>
      </c>
      <c r="N50" s="19">
        <v>921.4</v>
      </c>
      <c r="O50" s="19">
        <f t="shared" ref="O50:T50" si="36">O49*3400/1000</f>
        <v>654.16</v>
      </c>
      <c r="P50" s="19">
        <f t="shared" si="36"/>
        <v>1071</v>
      </c>
      <c r="Q50" s="19">
        <f t="shared" si="36"/>
        <v>1662.6</v>
      </c>
      <c r="R50" s="19">
        <f t="shared" si="36"/>
        <v>1931.2</v>
      </c>
      <c r="S50" s="19">
        <f t="shared" si="36"/>
        <v>1921</v>
      </c>
      <c r="T50" s="34">
        <f t="shared" si="36"/>
        <v>2016.2</v>
      </c>
      <c r="U50" s="7"/>
      <c r="V50" s="7"/>
      <c r="W50" s="7"/>
      <c r="X50" s="7"/>
      <c r="Y50" s="7"/>
      <c r="Z50" s="7"/>
      <c r="AA50" s="7"/>
      <c r="AB50" s="7"/>
    </row>
    <row r="51" spans="1:28" ht="15.95" customHeight="1" thickBot="1" x14ac:dyDescent="0.25">
      <c r="A51" s="2" t="s">
        <v>27</v>
      </c>
      <c r="B51" s="2"/>
      <c r="C51" s="2"/>
      <c r="D51" s="10">
        <v>1.8</v>
      </c>
      <c r="E51" s="10">
        <v>3</v>
      </c>
      <c r="F51" s="10">
        <v>3.8</v>
      </c>
      <c r="G51" s="10">
        <v>3</v>
      </c>
      <c r="H51" s="10">
        <v>3.7</v>
      </c>
      <c r="I51" s="10">
        <v>4.4000000000000004</v>
      </c>
      <c r="J51" s="10">
        <v>3.8</v>
      </c>
      <c r="K51" s="10">
        <f t="shared" ref="K51:O51" si="37">K50/K41</f>
        <v>3.1574204449450858</v>
      </c>
      <c r="L51" s="10">
        <f t="shared" si="37"/>
        <v>2.9085461999369282</v>
      </c>
      <c r="M51" s="10">
        <f t="shared" si="37"/>
        <v>3.0915871121718377</v>
      </c>
      <c r="N51" s="10">
        <f t="shared" si="37"/>
        <v>2.6707246376811593</v>
      </c>
      <c r="O51" s="10">
        <f t="shared" si="37"/>
        <v>2.0603464566929133</v>
      </c>
      <c r="P51" s="10">
        <f>P50/P41</f>
        <v>4.8770491803278686</v>
      </c>
      <c r="Q51" s="10">
        <f>Q50/Q41</f>
        <v>6.8447920955125561</v>
      </c>
      <c r="R51" s="10">
        <f>R50/R41</f>
        <v>7.3822629969418951</v>
      </c>
      <c r="S51" s="10">
        <f>S50/S41</f>
        <v>6.4810847466776424</v>
      </c>
      <c r="T51" s="22">
        <f>T50/T41</f>
        <v>5.9265138154027044</v>
      </c>
      <c r="U51" s="7"/>
      <c r="V51" s="7"/>
      <c r="W51" s="7"/>
      <c r="X51" s="7"/>
      <c r="Y51" s="7"/>
      <c r="Z51" s="7"/>
      <c r="AA51" s="7"/>
      <c r="AB51" s="7"/>
    </row>
    <row r="52" spans="1:28" ht="15.95" customHeight="1" thickBot="1" x14ac:dyDescent="0.25">
      <c r="A52" s="2" t="s">
        <v>32</v>
      </c>
      <c r="B52" s="2"/>
      <c r="C52" s="2"/>
      <c r="D52" s="10">
        <v>21.46</v>
      </c>
      <c r="E52" s="10">
        <v>16.68</v>
      </c>
      <c r="F52" s="10">
        <v>13.56</v>
      </c>
      <c r="G52" s="10">
        <v>15.22</v>
      </c>
      <c r="H52" s="10">
        <v>16.420000000000002</v>
      </c>
      <c r="I52" s="10">
        <v>15.87</v>
      </c>
      <c r="J52" s="10">
        <v>16.93</v>
      </c>
      <c r="K52" s="20">
        <v>16.34</v>
      </c>
      <c r="L52" s="20">
        <v>9.1199999999999992</v>
      </c>
      <c r="M52" s="20">
        <v>8.51</v>
      </c>
      <c r="N52" s="20">
        <v>8.15</v>
      </c>
      <c r="O52" s="20">
        <v>9.56</v>
      </c>
      <c r="P52" s="20">
        <v>13</v>
      </c>
      <c r="Q52" s="20">
        <f>Q27/3.4</f>
        <v>14.823529411764707</v>
      </c>
      <c r="R52" s="20">
        <v>20.64</v>
      </c>
      <c r="S52" s="20">
        <v>24.98</v>
      </c>
      <c r="T52" s="35">
        <v>31.2</v>
      </c>
      <c r="U52" s="7"/>
      <c r="V52" s="7"/>
      <c r="W52" s="7"/>
      <c r="X52" s="7"/>
      <c r="Y52" s="7"/>
      <c r="Z52" s="7"/>
      <c r="AA52" s="7"/>
      <c r="AB52" s="7"/>
    </row>
    <row r="53" spans="1:28" ht="15.95" customHeight="1" thickBot="1" x14ac:dyDescent="0.25">
      <c r="A53" s="2" t="s">
        <v>29</v>
      </c>
      <c r="B53" s="2"/>
      <c r="C53" s="2"/>
      <c r="D53" s="20">
        <v>6</v>
      </c>
      <c r="E53" s="20">
        <v>5</v>
      </c>
      <c r="F53" s="20">
        <v>5</v>
      </c>
      <c r="G53" s="20">
        <v>7</v>
      </c>
      <c r="H53" s="20">
        <v>9</v>
      </c>
      <c r="I53" s="20">
        <v>10</v>
      </c>
      <c r="J53" s="20">
        <v>10</v>
      </c>
      <c r="K53" s="20">
        <v>10</v>
      </c>
      <c r="L53" s="20">
        <v>7</v>
      </c>
      <c r="M53" s="20">
        <v>6</v>
      </c>
      <c r="N53" s="20">
        <v>6</v>
      </c>
      <c r="O53" s="20">
        <v>6</v>
      </c>
      <c r="P53" s="20">
        <v>6.5</v>
      </c>
      <c r="Q53" s="20">
        <v>7.5</v>
      </c>
      <c r="R53" s="20">
        <v>12</v>
      </c>
      <c r="S53" s="20">
        <v>15.5</v>
      </c>
      <c r="T53" s="33">
        <v>18</v>
      </c>
      <c r="U53" s="7"/>
      <c r="V53" s="7"/>
      <c r="W53" s="7"/>
      <c r="X53" s="7"/>
      <c r="Y53" s="7"/>
      <c r="Z53" s="7"/>
      <c r="AA53" s="7"/>
      <c r="AB53" s="7"/>
    </row>
    <row r="54" spans="1:28" x14ac:dyDescent="0.2"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31"/>
    </row>
    <row r="55" spans="1:28" x14ac:dyDescent="0.2"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31"/>
    </row>
    <row r="56" spans="1:28" x14ac:dyDescent="0.2"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6"/>
      <c r="R56" s="18"/>
      <c r="S56" s="18"/>
      <c r="T56" s="31"/>
    </row>
    <row r="57" spans="1:28" x14ac:dyDescent="0.2"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31"/>
    </row>
  </sheetData>
  <pageMargins left="0.7" right="0.7" top="0.78740157499999996" bottom="0.78740157499999996" header="0.3" footer="0.3"/>
  <pageSetup paperSize="9" scale="6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58a4f29-f81d-46c3-9b49-c1c2c32c5dff">
      <Terms xmlns="http://schemas.microsoft.com/office/infopath/2007/PartnerControls"/>
    </lcf76f155ced4ddcb4097134ff3c332f>
    <TaxCatchAll xmlns="0cf813ee-bbe0-4139-aaf4-6eb3e9eeed8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18D33634DF1E488BEB5E51969A1A57" ma:contentTypeVersion="13" ma:contentTypeDescription="Create a new document." ma:contentTypeScope="" ma:versionID="6346d8c24db0bd3c86134a2820302ef5">
  <xsd:schema xmlns:xsd="http://www.w3.org/2001/XMLSchema" xmlns:xs="http://www.w3.org/2001/XMLSchema" xmlns:p="http://schemas.microsoft.com/office/2006/metadata/properties" xmlns:ns2="158a4f29-f81d-46c3-9b49-c1c2c32c5dff" xmlns:ns3="0cf813ee-bbe0-4139-aaf4-6eb3e9eeed8d" targetNamespace="http://schemas.microsoft.com/office/2006/metadata/properties" ma:root="true" ma:fieldsID="d0da9a8a9206dc434d239ebeec76716e" ns2:_="" ns3:_="">
    <xsd:import namespace="158a4f29-f81d-46c3-9b49-c1c2c32c5dff"/>
    <xsd:import namespace="0cf813ee-bbe0-4139-aaf4-6eb3e9eeed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8a4f29-f81d-46c3-9b49-c1c2c32c5d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157f5304-2be8-4b28-9325-599f579436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f813ee-bbe0-4139-aaf4-6eb3e9eeed8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1ba92d8-2cac-49b8-9a49-3308f6ad0cab}" ma:internalName="TaxCatchAll" ma:showField="CatchAllData" ma:web="4c0d3f46-c353-4406-a5ee-ebc55749c2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5DC13A-50A2-4DBA-8B6E-F3E6FBC0E0CB}">
  <ds:schemaRefs>
    <ds:schemaRef ds:uri="http://schemas.microsoft.com/office/2006/metadata/properties"/>
    <ds:schemaRef ds:uri="http://schemas.microsoft.com/office/infopath/2007/PartnerControls"/>
    <ds:schemaRef ds:uri="158a4f29-f81d-46c3-9b49-c1c2c32c5dff"/>
    <ds:schemaRef ds:uri="0cf813ee-bbe0-4139-aaf4-6eb3e9eeed8d"/>
  </ds:schemaRefs>
</ds:datastoreItem>
</file>

<file path=customXml/itemProps2.xml><?xml version="1.0" encoding="utf-8"?>
<ds:datastoreItem xmlns:ds="http://schemas.openxmlformats.org/officeDocument/2006/customXml" ds:itemID="{75F78457-0E70-478B-98AB-0FE3E4DF87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57013D-5B75-46D1-B9BE-B32D600CF9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8a4f29-f81d-46c3-9b49-c1c2c32c5dff"/>
    <ds:schemaRef ds:uri="0cf813ee-bbe0-4139-aaf4-6eb3e9eeed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</vt:lpstr>
      <vt:lpstr>EN!Print_Area</vt:lpstr>
    </vt:vector>
  </TitlesOfParts>
  <Company>Burckhardt Compression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 Cathomen</dc:creator>
  <cp:lastModifiedBy>Polona Golob</cp:lastModifiedBy>
  <cp:lastPrinted>2021-05-12T18:48:48Z</cp:lastPrinted>
  <dcterms:created xsi:type="dcterms:W3CDTF">2015-12-17T12:30:47Z</dcterms:created>
  <dcterms:modified xsi:type="dcterms:W3CDTF">2025-06-04T15:44:29Z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0x0101002018D33634DF1E488BEB5E51969A1A57</vt:lpwstr>
  </property>
  <property fmtid="{D5CDD505-2E9C-101B-9397-08002B2CF9AE}" pid="3" name="MediaServiceImageTags">
    <vt:lpwstr/>
  </property>
</Properties>
</file>